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958d605bd1ecfbb5/Desktop/"/>
    </mc:Choice>
  </mc:AlternateContent>
  <xr:revisionPtr revIDLastSave="674" documentId="11_F25DC773A252ABDACC10484119DE60E65ADE58EF" xr6:coauthVersionLast="47" xr6:coauthVersionMax="47" xr10:uidLastSave="{D549B22A-28FF-4C8A-87B5-98D76C7E0D8F}"/>
  <bookViews>
    <workbookView xWindow="-110" yWindow="-110" windowWidth="22780" windowHeight="14540" xr2:uid="{00000000-000D-0000-FFFF-FFFF00000000}"/>
  </bookViews>
  <sheets>
    <sheet name="Dividend Formulas" sheetId="1" r:id="rId1"/>
    <sheet name="Compound Interest Calculator" sheetId="2" r:id="rId2"/>
  </sheets>
  <externalReferences>
    <externalReference r:id="rId3"/>
    <externalReference r:id="rId4"/>
  </externalReferenc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I14" i="2"/>
  <c r="H14" i="2"/>
  <c r="G14" i="2"/>
  <c r="F14" i="2"/>
  <c r="E14" i="2"/>
  <c r="D14" i="2"/>
  <c r="K13" i="2"/>
  <c r="I13" i="2"/>
  <c r="H13" i="2"/>
  <c r="G13" i="2"/>
  <c r="F13" i="2"/>
  <c r="E13" i="2"/>
  <c r="D13" i="2"/>
  <c r="K12" i="2"/>
  <c r="I12" i="2"/>
  <c r="H12" i="2"/>
  <c r="G12" i="2"/>
  <c r="F12" i="2"/>
  <c r="E12" i="2"/>
  <c r="D12" i="2"/>
  <c r="K11" i="2"/>
  <c r="I11" i="2"/>
  <c r="H11" i="2"/>
  <c r="G11" i="2"/>
  <c r="F11" i="2"/>
  <c r="E11" i="2"/>
  <c r="D11" i="2"/>
  <c r="K10" i="2"/>
  <c r="I10" i="2"/>
  <c r="H10" i="2"/>
  <c r="G10" i="2"/>
  <c r="F10" i="2"/>
  <c r="E10" i="2"/>
  <c r="D10" i="2"/>
  <c r="K9" i="2"/>
  <c r="I9" i="2"/>
  <c r="H9" i="2"/>
  <c r="G9" i="2"/>
  <c r="F9" i="2"/>
  <c r="E9" i="2"/>
  <c r="D9" i="2"/>
  <c r="K8" i="2"/>
  <c r="I8" i="2"/>
  <c r="H8" i="2"/>
  <c r="G8" i="2"/>
  <c r="F8" i="2"/>
  <c r="E8" i="2"/>
  <c r="D8" i="2"/>
  <c r="K4" i="2"/>
  <c r="J12" i="2" s="1"/>
  <c r="H4" i="2"/>
  <c r="J13" i="2" l="1"/>
  <c r="J9" i="2"/>
  <c r="J10" i="2"/>
  <c r="J8" i="2"/>
  <c r="J11" i="2"/>
  <c r="J14" i="2"/>
  <c r="H30" i="1" l="1"/>
  <c r="H34" i="1" s="1"/>
  <c r="S29" i="1"/>
  <c r="S35" i="1" s="1"/>
  <c r="H19" i="1"/>
  <c r="H23" i="1" s="1"/>
  <c r="S23" i="1"/>
  <c r="S19" i="1" s="1"/>
  <c r="S7" i="1"/>
  <c r="S10" i="1" s="1"/>
  <c r="H12" i="1"/>
  <c r="H8" i="1"/>
  <c r="S32" i="1" l="1"/>
  <c r="S13" i="1"/>
</calcChain>
</file>

<file path=xl/sharedStrings.xml><?xml version="1.0" encoding="utf-8"?>
<sst xmlns="http://schemas.openxmlformats.org/spreadsheetml/2006/main" count="53" uniqueCount="43">
  <si>
    <t>Current Annual Dividend</t>
  </si>
  <si>
    <t>Curent Share Price</t>
  </si>
  <si>
    <t>Current Cost Basis</t>
  </si>
  <si>
    <t>Dividend Yield</t>
  </si>
  <si>
    <t>Yield on Cost</t>
  </si>
  <si>
    <t>Dividend Yield and Yield on Cost Calculator</t>
  </si>
  <si>
    <t>Amount Invested</t>
  </si>
  <si>
    <t>Current Dividend Yield</t>
  </si>
  <si>
    <t># of Shares Needed</t>
  </si>
  <si>
    <t>Current Share Price</t>
  </si>
  <si>
    <t>Current # of Shares</t>
  </si>
  <si>
    <t>Monthly Dividend Income</t>
  </si>
  <si>
    <t>Annual Dividend Income</t>
  </si>
  <si>
    <t>Daily Dividend Income</t>
  </si>
  <si>
    <t>Desired Annual Dividends</t>
  </si>
  <si>
    <t>Amount Needed to Invest</t>
  </si>
  <si>
    <t>How many Shares will I DRIP this year?</t>
  </si>
  <si>
    <t>Shares DRIP'ed</t>
  </si>
  <si>
    <t>Added Value</t>
  </si>
  <si>
    <t>I have this Many Shares, how much will I earn in Dividends?</t>
  </si>
  <si>
    <t># of Shares</t>
  </si>
  <si>
    <t>How many shares can I buy?</t>
  </si>
  <si>
    <t>Investment Amount</t>
  </si>
  <si>
    <t>Shares able to Buy</t>
  </si>
  <si>
    <t>Annual Amount</t>
  </si>
  <si>
    <t>XXX Invested earns how much in Dividend Income?</t>
  </si>
  <si>
    <t>Added Income</t>
  </si>
  <si>
    <t>How much do I need to invest to earn XXX in Dividends?</t>
  </si>
  <si>
    <t>Follow me on Twitter as Dr. Dividend!</t>
  </si>
  <si>
    <t>Downloaded for FREE at www.InvestingUpgraded.com</t>
  </si>
  <si>
    <t>6 FREE Dividend Related Calculators</t>
  </si>
  <si>
    <t>Current Investment Account Balance</t>
  </si>
  <si>
    <t>Current Age</t>
  </si>
  <si>
    <t>Date</t>
  </si>
  <si>
    <t>Additional Annual/Monthly Contribution</t>
  </si>
  <si>
    <t>Compound Interest Rate</t>
  </si>
  <si>
    <t>Year 
Reached</t>
  </si>
  <si>
    <t>Age</t>
  </si>
  <si>
    <t>Number of Years</t>
  </si>
  <si>
    <t>Compound Interest Calculator</t>
  </si>
  <si>
    <t>**Tax impacts not evaluated. Chart does not guarantee return % or actual portfolio performance. For visualization only.**</t>
  </si>
  <si>
    <t>Annual Contribution</t>
  </si>
  <si>
    <t>Monthly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</si>
</sst>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24"/>
      <color theme="1"/>
      <name val="Baguet Script"/>
    </font>
    <font>
      <sz val="24"/>
      <color theme="0"/>
      <name val="Baguet Script"/>
    </font>
    <font>
      <b/>
      <sz val="14"/>
      <color theme="0"/>
      <name val="Arial"/>
      <family val="2"/>
    </font>
    <font>
      <sz val="18"/>
      <color theme="0"/>
      <name val="Baguet Script"/>
    </font>
    <font>
      <sz val="14"/>
      <color theme="0"/>
      <name val="Arial"/>
      <family val="2"/>
    </font>
    <font>
      <sz val="20"/>
      <color theme="0"/>
      <name val="Baguet Script"/>
    </font>
    <font>
      <sz val="22"/>
      <color theme="0"/>
      <name val="Baguet Script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Baguet Script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rgb="FF00B0F0"/>
      <name val="Arial"/>
      <family val="2"/>
    </font>
    <font>
      <b/>
      <u/>
      <sz val="20"/>
      <color rgb="FF00B0F0"/>
      <name val="Arial"/>
      <family val="2"/>
    </font>
    <font>
      <b/>
      <sz val="55"/>
      <color theme="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4"/>
      <color rgb="FF4D5156"/>
      <name val="Arial"/>
      <family val="2"/>
    </font>
    <font>
      <sz val="36"/>
      <color theme="0"/>
      <name val="Baguet Script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64" fontId="10" fillId="0" borderId="12" xfId="0" applyNumberFormat="1" applyFont="1" applyBorder="1" applyAlignment="1">
      <alignment horizontal="center" vertical="center"/>
    </xf>
    <xf numFmtId="10" fontId="17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19" fillId="0" borderId="0" xfId="1" applyFont="1" applyAlignment="1">
      <alignment horizontal="center" wrapText="1"/>
    </xf>
    <xf numFmtId="0" fontId="19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0" fontId="2" fillId="0" borderId="0" xfId="0" applyFont="1" applyProtection="1"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10" fontId="4" fillId="4" borderId="1" xfId="0" applyNumberFormat="1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44" fontId="22" fillId="0" borderId="0" xfId="0" applyNumberFormat="1" applyFont="1"/>
    <xf numFmtId="0" fontId="22" fillId="0" borderId="0" xfId="0" applyFont="1"/>
    <xf numFmtId="9" fontId="2" fillId="0" borderId="0" xfId="0" applyNumberFormat="1" applyFont="1"/>
    <xf numFmtId="0" fontId="24" fillId="0" borderId="0" xfId="0" applyFont="1"/>
    <xf numFmtId="0" fontId="23" fillId="0" borderId="0" xfId="0" applyFont="1" applyBorder="1" applyAlignment="1">
      <alignment horizontal="center" vertical="top" wrapText="1"/>
    </xf>
    <xf numFmtId="6" fontId="13" fillId="0" borderId="1" xfId="0" applyNumberFormat="1" applyFont="1" applyBorder="1"/>
    <xf numFmtId="5" fontId="13" fillId="0" borderId="1" xfId="0" applyNumberFormat="1" applyFont="1" applyBorder="1"/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9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/>
    </xf>
    <xf numFmtId="0" fontId="0" fillId="0" borderId="0" xfId="0" applyBorder="1"/>
    <xf numFmtId="0" fontId="14" fillId="2" borderId="1" xfId="0" applyFont="1" applyFill="1" applyBorder="1" applyAlignment="1">
      <alignment horizontal="left"/>
    </xf>
    <xf numFmtId="44" fontId="26" fillId="0" borderId="0" xfId="0" applyNumberFormat="1" applyFont="1" applyAlignment="1">
      <alignment horizontal="center" vertical="top"/>
    </xf>
    <xf numFmtId="0" fontId="14" fillId="2" borderId="2" xfId="0" applyFont="1" applyFill="1" applyBorder="1" applyAlignment="1">
      <alignment horizontal="left"/>
    </xf>
    <xf numFmtId="44" fontId="13" fillId="0" borderId="17" xfId="0" applyNumberFormat="1" applyFont="1" applyBorder="1"/>
    <xf numFmtId="1" fontId="13" fillId="0" borderId="4" xfId="0" applyNumberFormat="1" applyFont="1" applyBorder="1" applyAlignment="1">
      <alignment horizontal="center"/>
    </xf>
    <xf numFmtId="0" fontId="14" fillId="2" borderId="5" xfId="0" applyFont="1" applyFill="1" applyBorder="1"/>
    <xf numFmtId="0" fontId="1" fillId="4" borderId="15" xfId="0" applyFont="1" applyFill="1" applyBorder="1" applyAlignment="1" applyProtection="1">
      <alignment horizontal="center"/>
      <protection locked="0"/>
    </xf>
    <xf numFmtId="44" fontId="2" fillId="4" borderId="15" xfId="0" applyNumberFormat="1" applyFont="1" applyFill="1" applyBorder="1" applyProtection="1">
      <protection locked="0"/>
    </xf>
    <xf numFmtId="44" fontId="2" fillId="4" borderId="15" xfId="0" applyNumberFormat="1" applyFont="1" applyFill="1" applyBorder="1" applyAlignment="1" applyProtection="1">
      <alignment horizontal="center"/>
      <protection locked="0"/>
    </xf>
    <xf numFmtId="44" fontId="2" fillId="4" borderId="16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6666FF"/>
      <color rgb="FFFF33CC"/>
      <color rgb="FF00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0" baseline="0">
                <a:solidFill>
                  <a:schemeClr val="bg1"/>
                </a:solidFill>
                <a:latin typeface="Baguet Script" panose="00000500000000000000" pitchFamily="2" charset="0"/>
                <a:cs typeface="Arial" panose="020B0604020202020204" pitchFamily="34" charset="0"/>
              </a:rPr>
              <a:t>Future Value of Investment</a:t>
            </a:r>
          </a:p>
        </c:rich>
      </c:tx>
      <c:layout>
        <c:manualLayout>
          <c:xMode val="edge"/>
          <c:yMode val="edge"/>
          <c:x val="0.275324120435957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188334967992134E-2"/>
          <c:y val="0.13014244924981544"/>
          <c:w val="0.8833305345171617"/>
          <c:h val="0.55245294045275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'Compound Interest Calculator'!$D$6:$D$7</c:f>
              <c:strCache>
                <c:ptCount val="2"/>
                <c:pt idx="0">
                  <c:v>Compound Interest Rate</c:v>
                </c:pt>
                <c:pt idx="1">
                  <c:v>1%</c:v>
                </c:pt>
              </c:strCache>
            </c:strRef>
          </c:tx>
          <c:spPr>
            <a:solidFill>
              <a:srgbClr val="CC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'Compound Interest Calculator'!$B$8:$C$14</c15:sqref>
                  </c15:fullRef>
                </c:ext>
              </c:extLst>
              <c:f>('Compound Interest Calculator'!$B$9:$C$9,'Compound Interest Calculator'!$B$11:$C$11,'Compound Interest Calculator'!$B$13:$C$13)</c:f>
              <c:multiLvlStrCache>
                <c:ptCount val="3"/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'Compound Interest Calculator'!$D$8:$D$14</c15:sqref>
                  </c15:fullRef>
                </c:ext>
              </c:extLst>
              <c:f>('Compound Interest Calculator'!$D$9,'Compound Interest Calculator'!$D$11,'Compound Interest Calculator'!$D$13)</c:f>
              <c:numCache>
                <c:formatCode>"$"#,##0_);\("$"#,##0\)</c:formatCode>
                <c:ptCount val="3"/>
                <c:pt idx="0">
                  <c:v>461333.99211032205</c:v>
                </c:pt>
                <c:pt idx="1">
                  <c:v>888281.30489000503</c:v>
                </c:pt>
                <c:pt idx="2">
                  <c:v>1360111.4094430078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9F0-8816-856B20A0D4C1}"/>
            </c:ext>
          </c:extLst>
        </c:ser>
        <c:ser>
          <c:idx val="1"/>
          <c:order val="1"/>
          <c:tx>
            <c:strRef>
              <c:f>'Compound Interest Calculator'!$E$6:$E$7</c:f>
              <c:strCache>
                <c:ptCount val="2"/>
                <c:pt idx="0">
                  <c:v>Compound Interest Rate</c:v>
                </c:pt>
                <c:pt idx="1">
                  <c:v>3%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'Compound Interest Calculator'!$B$8:$C$14</c15:sqref>
                  </c15:fullRef>
                </c:ext>
              </c:extLst>
              <c:f>('Compound Interest Calculator'!$B$9:$C$9,'Compound Interest Calculator'!$B$11:$C$11,'Compound Interest Calculator'!$B$13:$C$13)</c:f>
              <c:multiLvlStrCache>
                <c:ptCount val="3"/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'Compound Interest Calculator'!$E$8:$E$14</c15:sqref>
                  </c15:fullRef>
                </c:ext>
              </c:extLst>
              <c:f>('Compound Interest Calculator'!$E$9,'Compound Interest Calculator'!$E$11,'Compound Interest Calculator'!$E$13)</c:f>
              <c:numCache>
                <c:formatCode>"$"#,##0_);\("$"#,##0\)</c:formatCode>
                <c:ptCount val="3"/>
                <c:pt idx="0">
                  <c:v>520425.77266830282</c:v>
                </c:pt>
                <c:pt idx="1">
                  <c:v>1121462.6190284933</c:v>
                </c:pt>
                <c:pt idx="2">
                  <c:v>1932473.8196570021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9-49F0-8816-856B20A0D4C1}"/>
            </c:ext>
          </c:extLst>
        </c:ser>
        <c:ser>
          <c:idx val="2"/>
          <c:order val="2"/>
          <c:tx>
            <c:strRef>
              <c:f>'Compound Interest Calculator'!$F$6:$F$7</c:f>
              <c:strCache>
                <c:ptCount val="2"/>
                <c:pt idx="0">
                  <c:v>Compound Interest Rate</c:v>
                </c:pt>
                <c:pt idx="1">
                  <c:v>6%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'Compound Interest Calculator'!$B$8:$C$14</c15:sqref>
                  </c15:fullRef>
                </c:ext>
              </c:extLst>
              <c:f>('Compound Interest Calculator'!$B$9:$C$9,'Compound Interest Calculator'!$B$11:$C$11,'Compound Interest Calculator'!$B$13:$C$13)</c:f>
              <c:multiLvlStrCache>
                <c:ptCount val="3"/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'Compound Interest Calculator'!$F$8:$F$14</c15:sqref>
                  </c15:fullRef>
                </c:ext>
              </c:extLst>
              <c:f>('Compound Interest Calculator'!$F$9,'Compound Interest Calculator'!$F$11,'Compound Interest Calculator'!$F$13)</c:f>
              <c:numCache>
                <c:formatCode>"$"#,##0_);\("$"#,##0\)</c:formatCode>
                <c:ptCount val="3"/>
                <c:pt idx="0">
                  <c:v>628092.7954717892</c:v>
                </c:pt>
                <c:pt idx="1">
                  <c:v>1634388.0211699458</c:v>
                </c:pt>
                <c:pt idx="2">
                  <c:v>3465238.2682774491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9-49F0-8816-856B20A0D4C1}"/>
            </c:ext>
          </c:extLst>
        </c:ser>
        <c:ser>
          <c:idx val="3"/>
          <c:order val="3"/>
          <c:tx>
            <c:strRef>
              <c:f>'Compound Interest Calculator'!$G$6:$G$7</c:f>
              <c:strCache>
                <c:ptCount val="2"/>
                <c:pt idx="0">
                  <c:v>Compound Interest Rate</c:v>
                </c:pt>
                <c:pt idx="1">
                  <c:v>8%</c:v>
                </c:pt>
              </c:strCache>
            </c:strRef>
          </c:tx>
          <c:spPr>
            <a:solidFill>
              <a:srgbClr val="6666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'Compound Interest Calculator'!$B$8:$C$14</c15:sqref>
                  </c15:fullRef>
                </c:ext>
              </c:extLst>
              <c:f>('Compound Interest Calculator'!$B$9:$C$9,'Compound Interest Calculator'!$B$11:$C$11,'Compound Interest Calculator'!$B$13:$C$13)</c:f>
              <c:multiLvlStrCache>
                <c:ptCount val="3"/>
                <c:lvl>
                  <c:pt idx="0">
                    <c:v>10</c:v>
                  </c:pt>
                  <c:pt idx="1">
                    <c:v>20</c:v>
                  </c:pt>
                  <c:pt idx="2">
                    <c:v>30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'Compound Interest Calculator'!$G$8:$G$14</c15:sqref>
                  </c15:fullRef>
                </c:ext>
              </c:extLst>
              <c:f>('Compound Interest Calculator'!$G$9,'Compound Interest Calculator'!$G$11,'Compound Interest Calculator'!$G$13)</c:f>
              <c:numCache>
                <c:formatCode>"$"#,##0_);\("$"#,##0\)</c:formatCode>
                <c:ptCount val="3"/>
                <c:pt idx="0">
                  <c:v>715311.1231359751</c:v>
                </c:pt>
                <c:pt idx="1">
                  <c:v>2136571.4546750998</c:v>
                </c:pt>
                <c:pt idx="2">
                  <c:v>5291258.0703217005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9-49F0-8816-856B20A0D4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77385216"/>
        <c:axId val="37738488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'Compound Interest Calculator'!$H$6:$H$7</c15:sqref>
                        </c15:formulaRef>
                      </c:ext>
                    </c:extLst>
                    <c:strCache>
                      <c:ptCount val="2"/>
                      <c:pt idx="0">
                        <c:v>Compound Interest Rate</c:v>
                      </c:pt>
                      <c:pt idx="1">
                        <c:v>10%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'Compound Interest Calculator'!$B$8:$C$14</c15:sqref>
                        </c15:fullRef>
                        <c15:formulaRef>
                          <c15:sqref>('Compound Interest Calculator'!$B$9:$C$9,'Compound Interest Calculator'!$B$11:$C$11,'Compound Interest Calculator'!$B$13:$C$13)</c15:sqref>
                        </c15:formulaRef>
                      </c:ext>
                    </c:extLst>
                    <c:multiLvlStrCache>
                      <c:ptCount val="3"/>
                      <c:lvl>
                        <c:pt idx="0">
                          <c:v>10</c:v>
                        </c:pt>
                        <c:pt idx="1">
                          <c:v>20</c:v>
                        </c:pt>
                        <c:pt idx="2">
                          <c:v>30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'Compound Interest Calculator'!$H$8:$H$14</c15:sqref>
                        </c15:fullRef>
                        <c15:formulaRef>
                          <c15:sqref>('Compound Interest Calculator'!$H$9,'Compound Interest Calculator'!$H$11,'Compound Interest Calculator'!$H$13)</c15:sqref>
                        </c15:formulaRef>
                      </c:ext>
                    </c:extLst>
                    <c:numCache>
                      <c:formatCode>"$"#,##0_);\("$"#,##0\)</c:formatCode>
                      <c:ptCount val="3"/>
                      <c:pt idx="0">
                        <c:v>817563.04852507473</c:v>
                      </c:pt>
                      <c:pt idx="1">
                        <c:v>2827712.0304636038</c:v>
                      </c:pt>
                      <c:pt idx="2">
                        <c:v>8269268.7273856923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809-49F0-8816-856B20A0D4C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'Compound Interest Calculator'!$I$6:$I$7</c15:sqref>
                        </c15:formulaRef>
                      </c:ext>
                    </c:extLst>
                    <c:strCache>
                      <c:ptCount val="2"/>
                      <c:pt idx="0">
                        <c:v>Compound Interest Rate</c:v>
                      </c:pt>
                      <c:pt idx="1">
                        <c:v>12%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'Compound Interest Calculator'!$B$8:$C$14</c15:sqref>
                        </c15:fullRef>
                        <c15:formulaRef>
                          <c15:sqref>('Compound Interest Calculator'!$B$9:$C$9,'Compound Interest Calculator'!$B$11:$C$11,'Compound Interest Calculator'!$B$13:$C$13)</c15:sqref>
                        </c15:formulaRef>
                      </c:ext>
                    </c:extLst>
                    <c:multiLvlStrCache>
                      <c:ptCount val="3"/>
                      <c:lvl>
                        <c:pt idx="0">
                          <c:v>10</c:v>
                        </c:pt>
                        <c:pt idx="1">
                          <c:v>20</c:v>
                        </c:pt>
                        <c:pt idx="2">
                          <c:v>30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'Compound Interest Calculator'!$I$8:$I$14</c15:sqref>
                        </c15:fullRef>
                        <c15:formulaRef>
                          <c15:sqref>('Compound Interest Calculator'!$I$9,'Compound Interest Calculator'!$I$11,'Compound Interest Calculator'!$I$13)</c15:sqref>
                        </c15:formulaRef>
                      </c:ext>
                    </c:extLst>
                    <c:numCache>
                      <c:formatCode>"$"#,##0_);\("$"#,##0\)</c:formatCode>
                      <c:ptCount val="3"/>
                      <c:pt idx="0">
                        <c:v>937645.08546512621</c:v>
                      </c:pt>
                      <c:pt idx="1">
                        <c:v>3784707.6202026112</c:v>
                      </c:pt>
                      <c:pt idx="2">
                        <c:v>13181115.497881899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09-49F0-8816-856B20A0D4C1}"/>
                  </c:ext>
                </c:extLst>
              </c15:ser>
            </c15:filteredBarSeries>
          </c:ext>
        </c:extLst>
      </c:barChart>
      <c:catAx>
        <c:axId val="3773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84888"/>
        <c:crosses val="autoZero"/>
        <c:auto val="1"/>
        <c:lblAlgn val="ctr"/>
        <c:lblOffset val="100"/>
        <c:noMultiLvlLbl val="0"/>
      </c:catAx>
      <c:valAx>
        <c:axId val="37738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2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8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917381299760763"/>
          <c:w val="1"/>
          <c:h val="0.13962164076994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15876</xdr:colOff>
      <xdr:row>14</xdr:row>
      <xdr:rowOff>82550</xdr:rowOff>
    </xdr:from>
    <xdr:to>
      <xdr:col>11</xdr:col>
      <xdr:colOff>3175</xdr:colOff>
      <xdr:row>33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31D9FD-FECC-4BB7-86D4-54645CC5C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280987</xdr:colOff>
      <xdr:row>5</xdr:row>
      <xdr:rowOff>161924</xdr:rowOff>
    </xdr:from>
    <xdr:ext cx="838243" cy="298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3FEB85-9D6A-410C-973F-BA6CEEF7E250}"/>
            </a:ext>
          </a:extLst>
        </xdr:cNvPr>
        <xdr:cNvSpPr txBox="1"/>
      </xdr:nvSpPr>
      <xdr:spPr>
        <a:xfrm>
          <a:off x="496887" y="993774"/>
          <a:ext cx="83824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Typical</a:t>
          </a:r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CD Rate</a:t>
          </a:r>
        </a:p>
        <a:p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(Less than 1%)</a:t>
          </a:r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895349</xdr:colOff>
      <xdr:row>5</xdr:row>
      <xdr:rowOff>161925</xdr:rowOff>
    </xdr:from>
    <xdr:ext cx="803233" cy="40203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8E69CAE-FA5B-467E-9EA7-3EB671928A22}"/>
            </a:ext>
          </a:extLst>
        </xdr:cNvPr>
        <xdr:cNvSpPr txBox="1"/>
      </xdr:nvSpPr>
      <xdr:spPr>
        <a:xfrm>
          <a:off x="3365499" y="993775"/>
          <a:ext cx="803233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Average</a:t>
          </a:r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Stock</a:t>
          </a:r>
        </a:p>
        <a:p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Market Return</a:t>
          </a:r>
        </a:p>
        <a:p>
          <a:r>
            <a:rPr lang="en-US" sz="7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(Full Mkt Index)</a:t>
          </a:r>
          <a:endParaRPr lang="en-US" sz="7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and%20Projects/Book/Ultimate%20Guide%20to%20Investing/Compound%20Interest%20Calculat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\OneDrive\Documents\Website%20and%20Projects\Book\Ultimate%20Guide%20to%20Investing\Compound%20Interest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 Case Analysis Worksh"/>
    </sheetNames>
    <sheetDataSet>
      <sheetData sheetId="0">
        <row r="6">
          <cell r="C6" t="str">
            <v>Compound Interest Rate</v>
          </cell>
        </row>
        <row r="7">
          <cell r="C7">
            <v>0.01</v>
          </cell>
          <cell r="D7">
            <v>0.03</v>
          </cell>
          <cell r="E7">
            <v>0.06</v>
          </cell>
          <cell r="F7">
            <v>0.08</v>
          </cell>
          <cell r="G7">
            <v>0.1</v>
          </cell>
          <cell r="H7">
            <v>0.12</v>
          </cell>
        </row>
        <row r="8">
          <cell r="A8" t="str">
            <v>Number of Years</v>
          </cell>
          <cell r="B8">
            <v>5</v>
          </cell>
          <cell r="C8">
            <v>41262.016442396882</v>
          </cell>
          <cell r="D8">
            <v>43939.524126606892</v>
          </cell>
          <cell r="E8">
            <v>48373.516780423408</v>
          </cell>
          <cell r="F8">
            <v>51636.885205636514</v>
          </cell>
          <cell r="G8">
            <v>55171.625434500929</v>
          </cell>
          <cell r="H8">
            <v>59001.801913845484</v>
          </cell>
        </row>
        <row r="9">
          <cell r="B9">
            <v>10</v>
          </cell>
          <cell r="C9">
            <v>74126.18644552285</v>
          </cell>
          <cell r="D9">
            <v>83364.244910073408</v>
          </cell>
          <cell r="E9">
            <v>100133.64074355083</v>
          </cell>
          <cell r="F9">
            <v>113669.41993630072</v>
          </cell>
          <cell r="G9">
            <v>129492.90436035686</v>
          </cell>
          <cell r="H9">
            <v>148023.2136744202</v>
          </cell>
        </row>
        <row r="10">
          <cell r="B10">
            <v>15</v>
          </cell>
          <cell r="C10">
            <v>108674.6191093102</v>
          </cell>
          <cell r="D10">
            <v>129160.66218027913</v>
          </cell>
          <cell r="E10">
            <v>169950.29184718608</v>
          </cell>
          <cell r="F10">
            <v>206088.32557985108</v>
          </cell>
          <cell r="G10">
            <v>251774.36862123891</v>
          </cell>
          <cell r="H10">
            <v>309748.11852137081</v>
          </cell>
        </row>
        <row r="11">
          <cell r="B11">
            <v>20</v>
          </cell>
          <cell r="C11">
            <v>144993.63155997364</v>
          </cell>
          <cell r="D11">
            <v>182358.54901645769</v>
          </cell>
          <cell r="E11">
            <v>264122.49233880598</v>
          </cell>
          <cell r="F11">
            <v>343778.23551882571</v>
          </cell>
          <cell r="G11">
            <v>452965.15432747646</v>
          </cell>
          <cell r="H11">
            <v>603553.21923241776</v>
          </cell>
        </row>
        <row r="12">
          <cell r="B12">
            <v>25</v>
          </cell>
          <cell r="C12">
            <v>183173.96460802111</v>
          </cell>
          <cell r="D12">
            <v>244154.1071086408</v>
          </cell>
          <cell r="E12">
            <v>391146.67933783121</v>
          </cell>
          <cell r="F12">
            <v>548914.95691784157</v>
          </cell>
          <cell r="G12">
            <v>783986.15164507239</v>
          </cell>
          <cell r="H12">
            <v>1137307.9757154672</v>
          </cell>
        </row>
        <row r="13">
          <cell r="B13">
            <v>30</v>
          </cell>
          <cell r="C13">
            <v>223311.00945856728</v>
          </cell>
          <cell r="D13">
            <v>315936.86441409448</v>
          </cell>
          <cell r="E13">
            <v>562483.2733489176</v>
          </cell>
          <cell r="F13">
            <v>854537.02090922766</v>
          </cell>
          <cell r="G13">
            <v>1328617.956131031</v>
          </cell>
          <cell r="H13">
            <v>2106978.4796611038</v>
          </cell>
        </row>
        <row r="14">
          <cell r="B14">
            <v>35</v>
          </cell>
          <cell r="C14">
            <v>265505.04604037094</v>
          </cell>
          <cell r="D14">
            <v>399320.91992641863</v>
          </cell>
          <cell r="E14">
            <v>793590.66431804956</v>
          </cell>
          <cell r="F14">
            <v>1309866.7413090731</v>
          </cell>
          <cell r="G14">
            <v>2224705.5302163614</v>
          </cell>
          <cell r="H14">
            <v>3868575.6828741212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 Case Analysis Works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witter.com/dividend_dr" TargetMode="External"/><Relationship Id="rId1" Type="http://schemas.openxmlformats.org/officeDocument/2006/relationships/hyperlink" Target="http://www.investingupgraded.com/" TargetMode="External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6"/>
  <sheetViews>
    <sheetView showGridLines="0" showRowColHeaders="0" tabSelected="1" zoomScaleNormal="100" workbookViewId="0">
      <selection activeCell="N32" sqref="N32:Q32"/>
    </sheetView>
  </sheetViews>
  <sheetFormatPr defaultRowHeight="15.5" x14ac:dyDescent="0.35"/>
  <cols>
    <col min="1" max="1" width="3.08984375" style="1" customWidth="1"/>
    <col min="2" max="11" width="8.7265625" style="1"/>
    <col min="12" max="12" width="4.7265625" style="1" customWidth="1"/>
    <col min="13" max="16384" width="8.7265625" style="1"/>
  </cols>
  <sheetData>
    <row r="1" spans="2:23" ht="49.5" customHeight="1" x14ac:dyDescent="0.5">
      <c r="B1" s="39" t="s">
        <v>29</v>
      </c>
      <c r="C1" s="39"/>
      <c r="D1" s="39"/>
      <c r="E1" s="39"/>
      <c r="F1" s="39"/>
      <c r="G1" s="39"/>
      <c r="H1" s="39"/>
      <c r="I1" s="39"/>
      <c r="J1" s="39"/>
      <c r="K1" s="39"/>
      <c r="M1" s="38" t="s">
        <v>28</v>
      </c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2:23" ht="11.5" customHeight="1" x14ac:dyDescent="0.5">
      <c r="B2" s="40"/>
      <c r="C2" s="40"/>
      <c r="D2" s="40"/>
      <c r="E2" s="40"/>
      <c r="F2" s="40"/>
      <c r="G2" s="40"/>
      <c r="H2" s="40"/>
      <c r="I2" s="40"/>
      <c r="J2" s="40"/>
      <c r="K2" s="40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2:23" ht="48.5" customHeight="1" x14ac:dyDescent="0.35">
      <c r="B3" s="42" t="s">
        <v>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2:23" ht="16" thickBot="1" x14ac:dyDescent="0.4">
      <c r="B4" s="43"/>
      <c r="C4" s="43"/>
    </row>
    <row r="5" spans="2:23" ht="32.5" x14ac:dyDescent="0.35">
      <c r="B5" s="13" t="s">
        <v>5</v>
      </c>
      <c r="C5" s="14"/>
      <c r="D5" s="14"/>
      <c r="E5" s="14"/>
      <c r="F5" s="14"/>
      <c r="G5" s="14"/>
      <c r="H5" s="14"/>
      <c r="I5" s="14"/>
      <c r="J5" s="14"/>
      <c r="K5" s="15"/>
      <c r="M5" s="13" t="s">
        <v>25</v>
      </c>
      <c r="N5" s="14"/>
      <c r="O5" s="14"/>
      <c r="P5" s="14"/>
      <c r="Q5" s="14"/>
      <c r="R5" s="14"/>
      <c r="S5" s="14"/>
      <c r="T5" s="14"/>
      <c r="U5" s="14"/>
      <c r="V5" s="14"/>
      <c r="W5" s="15"/>
    </row>
    <row r="6" spans="2:23" ht="23" customHeight="1" x14ac:dyDescent="0.75">
      <c r="B6" s="16"/>
      <c r="C6" s="2" t="s">
        <v>0</v>
      </c>
      <c r="D6" s="2"/>
      <c r="E6" s="2"/>
      <c r="F6" s="2"/>
      <c r="G6" s="17"/>
      <c r="H6" s="18"/>
      <c r="I6" s="18"/>
      <c r="J6" s="18"/>
      <c r="K6" s="19"/>
      <c r="M6" s="16"/>
      <c r="N6" s="17"/>
      <c r="O6" s="17"/>
      <c r="P6" s="17"/>
      <c r="Q6" s="17"/>
      <c r="R6" s="17"/>
      <c r="S6" s="10" t="s">
        <v>12</v>
      </c>
      <c r="T6" s="10"/>
      <c r="U6" s="10"/>
      <c r="V6" s="10"/>
      <c r="W6" s="19"/>
    </row>
    <row r="7" spans="2:23" ht="23" customHeight="1" x14ac:dyDescent="0.55000000000000004">
      <c r="B7" s="16"/>
      <c r="C7" s="44">
        <v>0.92</v>
      </c>
      <c r="D7" s="44"/>
      <c r="E7" s="44"/>
      <c r="F7" s="44"/>
      <c r="G7" s="17"/>
      <c r="H7" s="3" t="s">
        <v>3</v>
      </c>
      <c r="I7" s="3"/>
      <c r="J7" s="3"/>
      <c r="K7" s="19"/>
      <c r="M7" s="16"/>
      <c r="N7" s="2" t="s">
        <v>6</v>
      </c>
      <c r="O7" s="2"/>
      <c r="P7" s="2"/>
      <c r="Q7" s="2"/>
      <c r="R7" s="17"/>
      <c r="S7" s="7">
        <f>N8*N12</f>
        <v>70000</v>
      </c>
      <c r="T7" s="7"/>
      <c r="U7" s="7"/>
      <c r="V7" s="7"/>
      <c r="W7" s="19"/>
    </row>
    <row r="8" spans="2:23" ht="23" customHeight="1" x14ac:dyDescent="0.35">
      <c r="B8" s="16"/>
      <c r="C8" s="17"/>
      <c r="D8" s="17"/>
      <c r="E8" s="17"/>
      <c r="F8" s="17"/>
      <c r="G8" s="17"/>
      <c r="H8" s="9">
        <f>C7/C10</f>
        <v>7.0807357808050485E-3</v>
      </c>
      <c r="I8" s="9"/>
      <c r="J8" s="9"/>
      <c r="K8" s="19"/>
      <c r="M8" s="16"/>
      <c r="N8" s="45">
        <v>2000000</v>
      </c>
      <c r="O8" s="45"/>
      <c r="P8" s="45"/>
      <c r="Q8" s="45"/>
      <c r="R8" s="17"/>
      <c r="S8" s="17"/>
      <c r="T8" s="25"/>
      <c r="U8" s="25"/>
      <c r="V8" s="25"/>
      <c r="W8" s="19"/>
    </row>
    <row r="9" spans="2:23" ht="23" customHeight="1" x14ac:dyDescent="0.5">
      <c r="B9" s="16"/>
      <c r="C9" s="2" t="s">
        <v>1</v>
      </c>
      <c r="D9" s="2"/>
      <c r="E9" s="2"/>
      <c r="F9" s="2"/>
      <c r="G9" s="17"/>
      <c r="H9" s="9"/>
      <c r="I9" s="9"/>
      <c r="J9" s="9"/>
      <c r="K9" s="19"/>
      <c r="M9" s="16"/>
      <c r="N9" s="17"/>
      <c r="O9" s="17"/>
      <c r="P9" s="17"/>
      <c r="Q9" s="17"/>
      <c r="R9" s="17"/>
      <c r="S9" s="10" t="s">
        <v>11</v>
      </c>
      <c r="T9" s="10"/>
      <c r="U9" s="10"/>
      <c r="V9" s="10"/>
      <c r="W9" s="19"/>
    </row>
    <row r="10" spans="2:23" ht="23" customHeight="1" x14ac:dyDescent="0.35">
      <c r="B10" s="16"/>
      <c r="C10" s="44">
        <v>129.93</v>
      </c>
      <c r="D10" s="44"/>
      <c r="E10" s="44"/>
      <c r="F10" s="44"/>
      <c r="G10" s="17"/>
      <c r="H10" s="17"/>
      <c r="I10" s="17"/>
      <c r="J10" s="17"/>
      <c r="K10" s="19"/>
      <c r="M10" s="16"/>
      <c r="N10" s="17"/>
      <c r="O10" s="17"/>
      <c r="P10" s="17"/>
      <c r="Q10" s="17"/>
      <c r="R10" s="17"/>
      <c r="S10" s="7">
        <f>S7/12</f>
        <v>5833.333333333333</v>
      </c>
      <c r="T10" s="7"/>
      <c r="U10" s="7"/>
      <c r="V10" s="7"/>
      <c r="W10" s="19"/>
    </row>
    <row r="11" spans="2:23" ht="23" customHeight="1" x14ac:dyDescent="0.55000000000000004">
      <c r="B11" s="16"/>
      <c r="C11" s="17"/>
      <c r="D11" s="17"/>
      <c r="E11" s="17"/>
      <c r="F11" s="17"/>
      <c r="G11" s="17"/>
      <c r="H11" s="3" t="s">
        <v>4</v>
      </c>
      <c r="I11" s="3"/>
      <c r="J11" s="3"/>
      <c r="K11" s="19"/>
      <c r="M11" s="16"/>
      <c r="N11" s="2" t="s">
        <v>7</v>
      </c>
      <c r="O11" s="2"/>
      <c r="P11" s="2"/>
      <c r="Q11" s="2"/>
      <c r="R11" s="17"/>
      <c r="S11" s="25"/>
      <c r="T11" s="25"/>
      <c r="U11" s="25"/>
      <c r="V11" s="25"/>
      <c r="W11" s="19"/>
    </row>
    <row r="12" spans="2:23" ht="23" customHeight="1" x14ac:dyDescent="0.5">
      <c r="B12" s="16"/>
      <c r="C12" s="2" t="s">
        <v>2</v>
      </c>
      <c r="D12" s="2"/>
      <c r="E12" s="2"/>
      <c r="F12" s="2"/>
      <c r="G12" s="17"/>
      <c r="H12" s="9">
        <f>C7/C13</f>
        <v>6.6358915175995393E-3</v>
      </c>
      <c r="I12" s="9"/>
      <c r="J12" s="9"/>
      <c r="K12" s="19"/>
      <c r="M12" s="16"/>
      <c r="N12" s="46">
        <v>3.5000000000000003E-2</v>
      </c>
      <c r="O12" s="46"/>
      <c r="P12" s="46"/>
      <c r="Q12" s="46"/>
      <c r="R12" s="17"/>
      <c r="S12" s="10" t="s">
        <v>13</v>
      </c>
      <c r="T12" s="10"/>
      <c r="U12" s="10"/>
      <c r="V12" s="10"/>
      <c r="W12" s="19"/>
    </row>
    <row r="13" spans="2:23" ht="23" customHeight="1" x14ac:dyDescent="0.35">
      <c r="B13" s="16"/>
      <c r="C13" s="44">
        <v>138.63999999999999</v>
      </c>
      <c r="D13" s="44"/>
      <c r="E13" s="44"/>
      <c r="F13" s="44"/>
      <c r="G13" s="17"/>
      <c r="H13" s="9"/>
      <c r="I13" s="9"/>
      <c r="J13" s="9"/>
      <c r="K13" s="19"/>
      <c r="M13" s="16"/>
      <c r="N13" s="26"/>
      <c r="O13" s="26"/>
      <c r="P13" s="26"/>
      <c r="Q13" s="26"/>
      <c r="R13" s="17"/>
      <c r="S13" s="7">
        <f>S7/365</f>
        <v>191.78082191780823</v>
      </c>
      <c r="T13" s="7"/>
      <c r="U13" s="7"/>
      <c r="V13" s="7"/>
      <c r="W13" s="19"/>
    </row>
    <row r="14" spans="2:23" ht="14.5" customHeight="1" thickBot="1" x14ac:dyDescent="0.4">
      <c r="B14" s="20"/>
      <c r="C14" s="23"/>
      <c r="D14" s="23"/>
      <c r="E14" s="23"/>
      <c r="F14" s="23"/>
      <c r="G14" s="21"/>
      <c r="H14" s="24"/>
      <c r="I14" s="24"/>
      <c r="J14" s="24"/>
      <c r="K14" s="22"/>
      <c r="M14" s="20"/>
      <c r="N14" s="27"/>
      <c r="O14" s="27"/>
      <c r="P14" s="27"/>
      <c r="Q14" s="27"/>
      <c r="R14" s="21"/>
      <c r="S14" s="28"/>
      <c r="T14" s="28"/>
      <c r="U14" s="28"/>
      <c r="V14" s="28"/>
      <c r="W14" s="22"/>
    </row>
    <row r="15" spans="2:23" ht="16" thickBot="1" x14ac:dyDescent="0.4"/>
    <row r="16" spans="2:23" ht="32.5" x14ac:dyDescent="0.35">
      <c r="B16" s="13" t="s">
        <v>16</v>
      </c>
      <c r="C16" s="14"/>
      <c r="D16" s="14"/>
      <c r="E16" s="14"/>
      <c r="F16" s="14"/>
      <c r="G16" s="14"/>
      <c r="H16" s="14"/>
      <c r="I16" s="14"/>
      <c r="J16" s="14"/>
      <c r="K16" s="15"/>
      <c r="M16" s="30" t="s">
        <v>27</v>
      </c>
      <c r="N16" s="31"/>
      <c r="O16" s="31"/>
      <c r="P16" s="31"/>
      <c r="Q16" s="31"/>
      <c r="R16" s="31"/>
      <c r="S16" s="31"/>
      <c r="T16" s="31"/>
      <c r="U16" s="31"/>
      <c r="V16" s="31"/>
      <c r="W16" s="32"/>
    </row>
    <row r="17" spans="2:23" ht="23" customHeight="1" x14ac:dyDescent="0.75">
      <c r="B17" s="16"/>
      <c r="C17" s="2" t="s">
        <v>0</v>
      </c>
      <c r="D17" s="2"/>
      <c r="E17" s="2"/>
      <c r="F17" s="2"/>
      <c r="G17" s="17"/>
      <c r="H17" s="18"/>
      <c r="I17" s="18"/>
      <c r="J17" s="18"/>
      <c r="K17" s="19"/>
      <c r="M17" s="16"/>
      <c r="N17" s="2" t="s">
        <v>14</v>
      </c>
      <c r="O17" s="2"/>
      <c r="P17" s="2"/>
      <c r="Q17" s="2"/>
      <c r="R17" s="17"/>
      <c r="S17" s="17"/>
      <c r="T17" s="17"/>
      <c r="U17" s="17"/>
      <c r="V17" s="17"/>
      <c r="W17" s="19"/>
    </row>
    <row r="18" spans="2:23" ht="23" customHeight="1" x14ac:dyDescent="0.55000000000000004">
      <c r="B18" s="16"/>
      <c r="C18" s="44">
        <v>0.92</v>
      </c>
      <c r="D18" s="44"/>
      <c r="E18" s="44"/>
      <c r="F18" s="44"/>
      <c r="G18" s="17"/>
      <c r="H18" s="3" t="s">
        <v>17</v>
      </c>
      <c r="I18" s="3"/>
      <c r="J18" s="3"/>
      <c r="K18" s="19"/>
      <c r="M18" s="16"/>
      <c r="N18" s="44">
        <v>48000</v>
      </c>
      <c r="O18" s="44"/>
      <c r="P18" s="44"/>
      <c r="Q18" s="44"/>
      <c r="R18" s="17"/>
      <c r="S18" s="3" t="s">
        <v>8</v>
      </c>
      <c r="T18" s="3"/>
      <c r="U18" s="3"/>
      <c r="V18" s="3"/>
      <c r="W18" s="19"/>
    </row>
    <row r="19" spans="2:23" ht="23" customHeight="1" x14ac:dyDescent="0.35">
      <c r="B19" s="16"/>
      <c r="C19" s="17"/>
      <c r="D19" s="17"/>
      <c r="E19" s="17"/>
      <c r="F19" s="17"/>
      <c r="G19" s="17"/>
      <c r="H19" s="8">
        <f>(C24*C18)/C21</f>
        <v>4.2503532671438471</v>
      </c>
      <c r="I19" s="8"/>
      <c r="J19" s="8"/>
      <c r="K19" s="19"/>
      <c r="M19" s="16"/>
      <c r="N19" s="17"/>
      <c r="O19" s="17"/>
      <c r="P19" s="17"/>
      <c r="Q19" s="17"/>
      <c r="R19" s="17"/>
      <c r="S19" s="11">
        <f>S23/N24</f>
        <v>9957.6736633845758</v>
      </c>
      <c r="T19" s="11"/>
      <c r="U19" s="11"/>
      <c r="V19" s="11"/>
      <c r="W19" s="19"/>
    </row>
    <row r="20" spans="2:23" ht="23" customHeight="1" x14ac:dyDescent="0.4">
      <c r="B20" s="16"/>
      <c r="C20" s="2" t="s">
        <v>1</v>
      </c>
      <c r="D20" s="2"/>
      <c r="E20" s="2"/>
      <c r="F20" s="2"/>
      <c r="G20" s="17"/>
      <c r="H20" s="8"/>
      <c r="I20" s="8"/>
      <c r="J20" s="8"/>
      <c r="K20" s="19"/>
      <c r="M20" s="16"/>
      <c r="N20" s="2" t="s">
        <v>7</v>
      </c>
      <c r="O20" s="2"/>
      <c r="P20" s="2"/>
      <c r="Q20" s="2"/>
      <c r="R20" s="17"/>
      <c r="S20" s="11"/>
      <c r="T20" s="11"/>
      <c r="U20" s="11"/>
      <c r="V20" s="11"/>
      <c r="W20" s="19"/>
    </row>
    <row r="21" spans="2:23" ht="23" customHeight="1" x14ac:dyDescent="0.35">
      <c r="B21" s="16"/>
      <c r="C21" s="44">
        <v>129.93</v>
      </c>
      <c r="D21" s="44"/>
      <c r="E21" s="44"/>
      <c r="F21" s="44"/>
      <c r="G21" s="17"/>
      <c r="H21" s="17"/>
      <c r="I21" s="17"/>
      <c r="J21" s="17"/>
      <c r="K21" s="19"/>
      <c r="M21" s="16"/>
      <c r="N21" s="46">
        <v>3.7100000000000001E-2</v>
      </c>
      <c r="O21" s="46"/>
      <c r="P21" s="46"/>
      <c r="Q21" s="46"/>
      <c r="R21" s="17"/>
      <c r="S21" s="17"/>
      <c r="T21" s="17"/>
      <c r="U21" s="17"/>
      <c r="V21" s="17"/>
      <c r="W21" s="19"/>
    </row>
    <row r="22" spans="2:23" ht="23" customHeight="1" x14ac:dyDescent="0.55000000000000004">
      <c r="B22" s="16"/>
      <c r="C22" s="17"/>
      <c r="D22" s="17"/>
      <c r="E22" s="17"/>
      <c r="F22" s="17"/>
      <c r="G22" s="17"/>
      <c r="H22" s="3" t="s">
        <v>18</v>
      </c>
      <c r="I22" s="3"/>
      <c r="J22" s="3"/>
      <c r="K22" s="19"/>
      <c r="M22" s="16"/>
      <c r="N22" s="17"/>
      <c r="O22" s="17"/>
      <c r="P22" s="17"/>
      <c r="Q22" s="17"/>
      <c r="R22" s="17"/>
      <c r="S22" s="3" t="s">
        <v>15</v>
      </c>
      <c r="T22" s="3"/>
      <c r="U22" s="3"/>
      <c r="V22" s="3"/>
      <c r="W22" s="19"/>
    </row>
    <row r="23" spans="2:23" ht="23" customHeight="1" x14ac:dyDescent="0.4">
      <c r="B23" s="16"/>
      <c r="C23" s="2" t="s">
        <v>10</v>
      </c>
      <c r="D23" s="2"/>
      <c r="E23" s="2"/>
      <c r="F23" s="2"/>
      <c r="G23" s="17"/>
      <c r="H23" s="7">
        <f>H19*C21</f>
        <v>552.24840000000006</v>
      </c>
      <c r="I23" s="7"/>
      <c r="J23" s="7"/>
      <c r="K23" s="19"/>
      <c r="M23" s="16"/>
      <c r="N23" s="2" t="s">
        <v>9</v>
      </c>
      <c r="O23" s="2"/>
      <c r="P23" s="2"/>
      <c r="Q23" s="2"/>
      <c r="R23" s="17"/>
      <c r="S23" s="7">
        <f>N18/N21</f>
        <v>1293800.5390835579</v>
      </c>
      <c r="T23" s="12"/>
      <c r="U23" s="12"/>
      <c r="V23" s="12"/>
      <c r="W23" s="19"/>
    </row>
    <row r="24" spans="2:23" ht="23" customHeight="1" x14ac:dyDescent="0.35">
      <c r="B24" s="16"/>
      <c r="C24" s="47">
        <v>600.27</v>
      </c>
      <c r="D24" s="47"/>
      <c r="E24" s="47"/>
      <c r="F24" s="47"/>
      <c r="G24" s="17"/>
      <c r="H24" s="7"/>
      <c r="I24" s="7"/>
      <c r="J24" s="7"/>
      <c r="K24" s="19"/>
      <c r="M24" s="16"/>
      <c r="N24" s="44">
        <v>129.93</v>
      </c>
      <c r="O24" s="44"/>
      <c r="P24" s="44"/>
      <c r="Q24" s="44"/>
      <c r="R24" s="17"/>
      <c r="S24" s="12"/>
      <c r="T24" s="12"/>
      <c r="U24" s="12"/>
      <c r="V24" s="12"/>
      <c r="W24" s="19"/>
    </row>
    <row r="25" spans="2:23" ht="12.5" customHeight="1" thickBot="1" x14ac:dyDescent="0.4">
      <c r="B25" s="20"/>
      <c r="C25" s="29"/>
      <c r="D25" s="29"/>
      <c r="E25" s="29"/>
      <c r="F25" s="29"/>
      <c r="G25" s="21"/>
      <c r="H25" s="28"/>
      <c r="I25" s="28"/>
      <c r="J25" s="28"/>
      <c r="K25" s="22"/>
      <c r="M25" s="20"/>
      <c r="N25" s="23"/>
      <c r="O25" s="23"/>
      <c r="P25" s="23"/>
      <c r="Q25" s="23"/>
      <c r="R25" s="21"/>
      <c r="S25" s="33"/>
      <c r="T25" s="33"/>
      <c r="U25" s="33"/>
      <c r="V25" s="33"/>
      <c r="W25" s="22"/>
    </row>
    <row r="26" spans="2:23" ht="16" thickBot="1" x14ac:dyDescent="0.4"/>
    <row r="27" spans="2:23" ht="33" customHeight="1" x14ac:dyDescent="0.35">
      <c r="B27" s="13" t="s">
        <v>21</v>
      </c>
      <c r="C27" s="14"/>
      <c r="D27" s="14"/>
      <c r="E27" s="14"/>
      <c r="F27" s="14"/>
      <c r="G27" s="14"/>
      <c r="H27" s="14"/>
      <c r="I27" s="14"/>
      <c r="J27" s="14"/>
      <c r="K27" s="15"/>
      <c r="M27" s="35" t="s">
        <v>19</v>
      </c>
      <c r="N27" s="36"/>
      <c r="O27" s="36"/>
      <c r="P27" s="36"/>
      <c r="Q27" s="36"/>
      <c r="R27" s="36"/>
      <c r="S27" s="36"/>
      <c r="T27" s="36"/>
      <c r="U27" s="36"/>
      <c r="V27" s="36"/>
      <c r="W27" s="37"/>
    </row>
    <row r="28" spans="2:23" ht="23" customHeight="1" x14ac:dyDescent="0.75">
      <c r="B28" s="16"/>
      <c r="C28" s="4" t="s">
        <v>22</v>
      </c>
      <c r="D28" s="5"/>
      <c r="E28" s="5"/>
      <c r="F28" s="6"/>
      <c r="G28" s="17"/>
      <c r="H28" s="18"/>
      <c r="I28" s="18"/>
      <c r="J28" s="18"/>
      <c r="K28" s="19"/>
      <c r="M28" s="16"/>
      <c r="N28" s="2" t="s">
        <v>20</v>
      </c>
      <c r="O28" s="2"/>
      <c r="P28" s="2"/>
      <c r="Q28" s="2"/>
      <c r="R28" s="17"/>
      <c r="S28" s="10" t="s">
        <v>12</v>
      </c>
      <c r="T28" s="10"/>
      <c r="U28" s="10"/>
      <c r="V28" s="10"/>
      <c r="W28" s="19"/>
    </row>
    <row r="29" spans="2:23" ht="23" customHeight="1" x14ac:dyDescent="0.55000000000000004">
      <c r="B29" s="16"/>
      <c r="C29" s="48">
        <v>3000</v>
      </c>
      <c r="D29" s="49"/>
      <c r="E29" s="49"/>
      <c r="F29" s="50"/>
      <c r="G29" s="17"/>
      <c r="H29" s="3" t="s">
        <v>23</v>
      </c>
      <c r="I29" s="3"/>
      <c r="J29" s="3"/>
      <c r="K29" s="19"/>
      <c r="M29" s="16"/>
      <c r="N29" s="47">
        <v>102</v>
      </c>
      <c r="O29" s="47"/>
      <c r="P29" s="47"/>
      <c r="Q29" s="47"/>
      <c r="R29" s="17"/>
      <c r="S29" s="7">
        <f>(N29*N35)*N32</f>
        <v>491.68110600000006</v>
      </c>
      <c r="T29" s="7"/>
      <c r="U29" s="7"/>
      <c r="V29" s="7"/>
      <c r="W29" s="19"/>
    </row>
    <row r="30" spans="2:23" ht="23" customHeight="1" x14ac:dyDescent="0.35">
      <c r="B30" s="16"/>
      <c r="C30" s="17"/>
      <c r="D30" s="17"/>
      <c r="E30" s="17"/>
      <c r="F30" s="17"/>
      <c r="G30" s="17"/>
      <c r="H30" s="8">
        <f>C29/C32</f>
        <v>23.089355806972986</v>
      </c>
      <c r="I30" s="8"/>
      <c r="J30" s="8"/>
      <c r="K30" s="19"/>
      <c r="M30" s="16"/>
      <c r="N30" s="17"/>
      <c r="O30" s="17"/>
      <c r="P30" s="17"/>
      <c r="Q30" s="17"/>
      <c r="R30" s="17"/>
      <c r="S30" s="17"/>
      <c r="T30" s="25"/>
      <c r="U30" s="25"/>
      <c r="V30" s="25"/>
      <c r="W30" s="19"/>
    </row>
    <row r="31" spans="2:23" ht="23" customHeight="1" x14ac:dyDescent="0.5">
      <c r="B31" s="16"/>
      <c r="C31" s="2" t="s">
        <v>1</v>
      </c>
      <c r="D31" s="2"/>
      <c r="E31" s="2"/>
      <c r="F31" s="2"/>
      <c r="G31" s="17"/>
      <c r="H31" s="8"/>
      <c r="I31" s="8"/>
      <c r="J31" s="8"/>
      <c r="K31" s="19"/>
      <c r="M31" s="16"/>
      <c r="N31" s="2" t="s">
        <v>7</v>
      </c>
      <c r="O31" s="2"/>
      <c r="P31" s="2"/>
      <c r="Q31" s="2"/>
      <c r="R31" s="17"/>
      <c r="S31" s="10" t="s">
        <v>11</v>
      </c>
      <c r="T31" s="10"/>
      <c r="U31" s="10"/>
      <c r="V31" s="10"/>
      <c r="W31" s="19"/>
    </row>
    <row r="32" spans="2:23" ht="23" customHeight="1" x14ac:dyDescent="0.35">
      <c r="B32" s="16"/>
      <c r="C32" s="44">
        <v>129.93</v>
      </c>
      <c r="D32" s="44"/>
      <c r="E32" s="44"/>
      <c r="F32" s="44"/>
      <c r="G32" s="17"/>
      <c r="H32" s="17"/>
      <c r="I32" s="17"/>
      <c r="J32" s="17"/>
      <c r="K32" s="19"/>
      <c r="M32" s="16"/>
      <c r="N32" s="46">
        <v>3.7100000000000001E-2</v>
      </c>
      <c r="O32" s="46"/>
      <c r="P32" s="46"/>
      <c r="Q32" s="46"/>
      <c r="R32" s="17"/>
      <c r="S32" s="7">
        <f>S29/12</f>
        <v>40.973425500000005</v>
      </c>
      <c r="T32" s="7"/>
      <c r="U32" s="7"/>
      <c r="V32" s="7"/>
      <c r="W32" s="19"/>
    </row>
    <row r="33" spans="2:23" ht="23" customHeight="1" x14ac:dyDescent="0.55000000000000004">
      <c r="B33" s="16"/>
      <c r="C33" s="17"/>
      <c r="D33" s="17"/>
      <c r="E33" s="17"/>
      <c r="F33" s="17"/>
      <c r="G33" s="17"/>
      <c r="H33" s="3" t="s">
        <v>26</v>
      </c>
      <c r="I33" s="3"/>
      <c r="J33" s="3"/>
      <c r="K33" s="19"/>
      <c r="M33" s="16"/>
      <c r="N33" s="17"/>
      <c r="O33" s="17"/>
      <c r="P33" s="17"/>
      <c r="Q33" s="17"/>
      <c r="R33" s="17"/>
      <c r="S33" s="25"/>
      <c r="T33" s="25"/>
      <c r="U33" s="25"/>
      <c r="V33" s="25"/>
      <c r="W33" s="19"/>
    </row>
    <row r="34" spans="2:23" ht="23" customHeight="1" x14ac:dyDescent="0.5">
      <c r="B34" s="16"/>
      <c r="C34" s="4" t="s">
        <v>0</v>
      </c>
      <c r="D34" s="5"/>
      <c r="E34" s="5"/>
      <c r="F34" s="6"/>
      <c r="G34" s="17"/>
      <c r="H34" s="7">
        <f>H30*C35</f>
        <v>58.646963749711382</v>
      </c>
      <c r="I34" s="7"/>
      <c r="J34" s="7"/>
      <c r="K34" s="19"/>
      <c r="M34" s="16"/>
      <c r="N34" s="2" t="s">
        <v>9</v>
      </c>
      <c r="O34" s="2"/>
      <c r="P34" s="2"/>
      <c r="Q34" s="2"/>
      <c r="R34" s="17"/>
      <c r="S34" s="10" t="s">
        <v>13</v>
      </c>
      <c r="T34" s="10"/>
      <c r="U34" s="10"/>
      <c r="V34" s="10"/>
      <c r="W34" s="19"/>
    </row>
    <row r="35" spans="2:23" ht="23" customHeight="1" x14ac:dyDescent="0.35">
      <c r="B35" s="16"/>
      <c r="C35" s="48">
        <v>2.54</v>
      </c>
      <c r="D35" s="49"/>
      <c r="E35" s="49"/>
      <c r="F35" s="50"/>
      <c r="G35" s="17"/>
      <c r="H35" s="7"/>
      <c r="I35" s="7"/>
      <c r="J35" s="7"/>
      <c r="K35" s="19"/>
      <c r="M35" s="16"/>
      <c r="N35" s="44">
        <v>129.93</v>
      </c>
      <c r="O35" s="44"/>
      <c r="P35" s="44"/>
      <c r="Q35" s="44"/>
      <c r="R35" s="17"/>
      <c r="S35" s="7">
        <f>S29/365</f>
        <v>1.3470715232876713</v>
      </c>
      <c r="T35" s="7"/>
      <c r="U35" s="7"/>
      <c r="V35" s="7"/>
      <c r="W35" s="19"/>
    </row>
    <row r="36" spans="2:23" ht="16" thickBot="1" x14ac:dyDescent="0.4">
      <c r="B36" s="20"/>
      <c r="C36" s="21"/>
      <c r="D36" s="21"/>
      <c r="E36" s="21"/>
      <c r="F36" s="21"/>
      <c r="G36" s="21"/>
      <c r="H36" s="34" t="s">
        <v>24</v>
      </c>
      <c r="I36" s="34"/>
      <c r="J36" s="34"/>
      <c r="K36" s="22"/>
      <c r="M36" s="20"/>
      <c r="N36" s="21"/>
      <c r="O36" s="21"/>
      <c r="P36" s="21"/>
      <c r="Q36" s="21"/>
      <c r="R36" s="21"/>
      <c r="S36" s="21"/>
      <c r="T36" s="21"/>
      <c r="U36" s="21"/>
      <c r="V36" s="21"/>
      <c r="W36" s="22"/>
    </row>
  </sheetData>
  <sheetProtection algorithmName="SHA-512" hashValue="F1N455XAotLbOowsTiZ/Uvc+xpi7kmvNTCa8ZJRUAMcdnUOK+0tFR6/B8bFDY+CRk3rEpClAcCu1e+u9zceD5Q==" saltValue="lzW3skW9B8XeIY2is9KxzA==" spinCount="100000" sheet="1" objects="1" scenarios="1" selectLockedCells="1"/>
  <mergeCells count="73">
    <mergeCell ref="B1:K1"/>
    <mergeCell ref="M1:W1"/>
    <mergeCell ref="B3:W3"/>
    <mergeCell ref="H34:J35"/>
    <mergeCell ref="C35:F35"/>
    <mergeCell ref="C29:F29"/>
    <mergeCell ref="C32:F32"/>
    <mergeCell ref="C28:F28"/>
    <mergeCell ref="H36:J36"/>
    <mergeCell ref="S35:V35"/>
    <mergeCell ref="B27:K27"/>
    <mergeCell ref="H29:J29"/>
    <mergeCell ref="H30:J31"/>
    <mergeCell ref="C31:F31"/>
    <mergeCell ref="H33:J33"/>
    <mergeCell ref="C34:F34"/>
    <mergeCell ref="N31:Q31"/>
    <mergeCell ref="N32:Q32"/>
    <mergeCell ref="N34:Q34"/>
    <mergeCell ref="N35:Q35"/>
    <mergeCell ref="S31:V31"/>
    <mergeCell ref="S32:V32"/>
    <mergeCell ref="S34:V34"/>
    <mergeCell ref="H23:J24"/>
    <mergeCell ref="C24:F24"/>
    <mergeCell ref="M27:W27"/>
    <mergeCell ref="N28:Q28"/>
    <mergeCell ref="N29:Q29"/>
    <mergeCell ref="S29:V29"/>
    <mergeCell ref="S28:V28"/>
    <mergeCell ref="C17:F17"/>
    <mergeCell ref="C18:F18"/>
    <mergeCell ref="H18:J18"/>
    <mergeCell ref="H19:J20"/>
    <mergeCell ref="C21:F21"/>
    <mergeCell ref="H22:J22"/>
    <mergeCell ref="S7:V7"/>
    <mergeCell ref="S10:V10"/>
    <mergeCell ref="S13:V13"/>
    <mergeCell ref="M16:W16"/>
    <mergeCell ref="M5:W5"/>
    <mergeCell ref="B16:K16"/>
    <mergeCell ref="N20:Q20"/>
    <mergeCell ref="N21:Q21"/>
    <mergeCell ref="S22:V22"/>
    <mergeCell ref="N23:Q23"/>
    <mergeCell ref="S23:V24"/>
    <mergeCell ref="N24:Q24"/>
    <mergeCell ref="C20:F20"/>
    <mergeCell ref="C23:F23"/>
    <mergeCell ref="N17:Q17"/>
    <mergeCell ref="N18:Q18"/>
    <mergeCell ref="S18:V18"/>
    <mergeCell ref="S19:V20"/>
    <mergeCell ref="N13:Q13"/>
    <mergeCell ref="N12:Q12"/>
    <mergeCell ref="S6:V6"/>
    <mergeCell ref="S9:V9"/>
    <mergeCell ref="S12:V12"/>
    <mergeCell ref="N8:Q8"/>
    <mergeCell ref="N11:Q11"/>
    <mergeCell ref="N7:Q7"/>
    <mergeCell ref="H8:J9"/>
    <mergeCell ref="H12:J13"/>
    <mergeCell ref="H7:J7"/>
    <mergeCell ref="H11:J11"/>
    <mergeCell ref="B5:K5"/>
    <mergeCell ref="C6:F6"/>
    <mergeCell ref="C9:F9"/>
    <mergeCell ref="C12:F12"/>
    <mergeCell ref="C7:F7"/>
    <mergeCell ref="C10:F10"/>
    <mergeCell ref="C13:F13"/>
  </mergeCells>
  <hyperlinks>
    <hyperlink ref="B1" r:id="rId1" display="www.InvestingUpgraded.com" xr:uid="{1E19CFCE-35B0-4F1E-8642-ACAEB7F1921C}"/>
    <hyperlink ref="M1:W1" r:id="rId2" display="Follow me on Twitter as Dr. Dividend!" xr:uid="{7AF47234-611B-457C-BE3A-16FA889149BA}"/>
  </hyperlinks>
  <pageMargins left="0.7" right="0.7" top="0.75" bottom="0.75" header="0.3" footer="0.3"/>
  <pageSetup orientation="portrait"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2C4-64EA-42B6-98F3-986C7EB55EA5}">
  <dimension ref="B1:O17"/>
  <sheetViews>
    <sheetView showGridLines="0" showRowColHeaders="0" zoomScaleNormal="100" workbookViewId="0">
      <selection activeCell="H3" sqref="H3:I3"/>
    </sheetView>
  </sheetViews>
  <sheetFormatPr defaultRowHeight="14.5" x14ac:dyDescent="0.35"/>
  <cols>
    <col min="2" max="2" width="3.08984375" customWidth="1"/>
    <col min="3" max="3" width="5" customWidth="1"/>
    <col min="4" max="7" width="13.6328125" customWidth="1"/>
    <col min="8" max="8" width="14.36328125" bestFit="1" customWidth="1"/>
    <col min="9" max="9" width="13.6328125" customWidth="1"/>
    <col min="10" max="10" width="13.26953125" bestFit="1" customWidth="1"/>
    <col min="11" max="11" width="11.54296875" customWidth="1"/>
  </cols>
  <sheetData>
    <row r="1" spans="2:15" ht="39" customHeight="1" x14ac:dyDescent="0.35">
      <c r="B1" s="78" t="s">
        <v>39</v>
      </c>
      <c r="C1" s="78"/>
      <c r="D1" s="78"/>
      <c r="E1" s="78"/>
      <c r="F1" s="78"/>
      <c r="G1" s="78"/>
      <c r="H1" s="78"/>
      <c r="I1" s="78"/>
      <c r="J1" s="78"/>
      <c r="K1" s="78"/>
    </row>
    <row r="2" spans="2:15" ht="4.5" customHeight="1" x14ac:dyDescent="0.35"/>
    <row r="3" spans="2:15" ht="15.5" x14ac:dyDescent="0.35">
      <c r="C3" s="68" t="s">
        <v>31</v>
      </c>
      <c r="D3" s="68"/>
      <c r="E3" s="68"/>
      <c r="F3" s="68"/>
      <c r="G3" s="70"/>
      <c r="H3" s="76">
        <v>75000</v>
      </c>
      <c r="I3" s="77"/>
      <c r="J3" s="73" t="s">
        <v>32</v>
      </c>
      <c r="K3" s="64" t="s">
        <v>33</v>
      </c>
    </row>
    <row r="4" spans="2:15" ht="15.5" x14ac:dyDescent="0.35">
      <c r="C4" s="68" t="s">
        <v>34</v>
      </c>
      <c r="D4" s="68"/>
      <c r="E4" s="68"/>
      <c r="F4" s="68"/>
      <c r="G4" s="68"/>
      <c r="H4" s="71">
        <f>I4*12</f>
        <v>36000</v>
      </c>
      <c r="I4" s="75">
        <v>3000</v>
      </c>
      <c r="J4" s="74">
        <v>34</v>
      </c>
      <c r="K4" s="72">
        <f ca="1">YEAR(NOW())</f>
        <v>2023</v>
      </c>
    </row>
    <row r="5" spans="2:15" ht="14" customHeight="1" x14ac:dyDescent="0.35">
      <c r="C5" s="51"/>
      <c r="D5" s="51"/>
      <c r="E5" s="51"/>
      <c r="F5" s="51"/>
      <c r="G5" s="51"/>
      <c r="H5" s="69" t="s">
        <v>41</v>
      </c>
      <c r="I5" s="69" t="s">
        <v>42</v>
      </c>
      <c r="K5" s="52"/>
    </row>
    <row r="6" spans="2:15" ht="15.5" x14ac:dyDescent="0.35">
      <c r="B6" s="53"/>
      <c r="C6" s="53"/>
      <c r="D6" s="61" t="s">
        <v>35</v>
      </c>
      <c r="E6" s="61"/>
      <c r="F6" s="61"/>
      <c r="G6" s="61"/>
      <c r="H6" s="61"/>
      <c r="I6" s="61"/>
      <c r="J6" s="61"/>
      <c r="K6" s="61"/>
    </row>
    <row r="7" spans="2:15" ht="31" x14ac:dyDescent="0.35">
      <c r="B7" s="53"/>
      <c r="C7" s="54"/>
      <c r="D7" s="62">
        <v>0.01</v>
      </c>
      <c r="E7" s="62">
        <v>0.03</v>
      </c>
      <c r="F7" s="62">
        <v>0.06</v>
      </c>
      <c r="G7" s="62">
        <v>0.08</v>
      </c>
      <c r="H7" s="62">
        <v>0.1</v>
      </c>
      <c r="I7" s="62">
        <v>0.12</v>
      </c>
      <c r="J7" s="63" t="s">
        <v>36</v>
      </c>
      <c r="K7" s="64" t="s">
        <v>37</v>
      </c>
    </row>
    <row r="8" spans="2:15" ht="15.5" x14ac:dyDescent="0.35">
      <c r="B8" s="65" t="s">
        <v>38</v>
      </c>
      <c r="C8" s="66">
        <v>5</v>
      </c>
      <c r="D8" s="57">
        <f>FV(D7/12,C8*12,-I4,-H3,0)</f>
        <v>263340.83676362049</v>
      </c>
      <c r="E8" s="58">
        <f t="shared" ref="E8:E14" si="0">FV($E$7/12,C8*12,-$I$4,-$H$3,0)</f>
        <v>281061.39648297045</v>
      </c>
      <c r="F8" s="58">
        <f t="shared" ref="F8:F14" si="1">FV($F$7/12,C8*12,-$I$4,-$H$3,0)</f>
        <v>310473.85297078005</v>
      </c>
      <c r="G8" s="58">
        <f t="shared" ref="G8:G14" si="2">FV($G$7/12,C8*12,-$I$4,-$H$3,0)</f>
        <v>332168.99685834319</v>
      </c>
      <c r="H8" s="58">
        <f t="shared" ref="H8:H14" si="3">FV($H$7/12,C8*12,-$I$4,-$H$3,0)</f>
        <v>355709.38662868435</v>
      </c>
      <c r="I8" s="58">
        <f t="shared" ref="I8:I14" si="4">FV($I$7/12,C8*12,-$I$4,-$H$3,0)</f>
        <v>381261.26196153421</v>
      </c>
      <c r="J8" s="59">
        <f ca="1">K4+5</f>
        <v>2028</v>
      </c>
      <c r="K8" s="60">
        <f>$J$4+5</f>
        <v>39</v>
      </c>
    </row>
    <row r="9" spans="2:15" ht="15.5" x14ac:dyDescent="0.35">
      <c r="B9" s="65"/>
      <c r="C9" s="66">
        <v>10</v>
      </c>
      <c r="D9" s="58">
        <f t="shared" ref="D9:D14" si="5">FV($D$7/12,C9*12,-$I$4,-$H$3,0)</f>
        <v>461333.99211032205</v>
      </c>
      <c r="E9" s="58">
        <f t="shared" si="0"/>
        <v>520425.77266830282</v>
      </c>
      <c r="F9" s="58">
        <f t="shared" si="1"/>
        <v>628092.7954717892</v>
      </c>
      <c r="G9" s="58">
        <f t="shared" si="2"/>
        <v>715311.1231359751</v>
      </c>
      <c r="H9" s="58">
        <f t="shared" si="3"/>
        <v>817563.04852507473</v>
      </c>
      <c r="I9" s="58">
        <f t="shared" si="4"/>
        <v>937645.08546512621</v>
      </c>
      <c r="J9" s="59">
        <f ca="1">$K$4+10</f>
        <v>2033</v>
      </c>
      <c r="K9" s="60">
        <f>$J$4+10</f>
        <v>44</v>
      </c>
      <c r="N9" s="67"/>
      <c r="O9" s="67"/>
    </row>
    <row r="10" spans="2:15" ht="15.5" x14ac:dyDescent="0.35">
      <c r="B10" s="65"/>
      <c r="C10" s="66">
        <v>15</v>
      </c>
      <c r="D10" s="58">
        <f t="shared" si="5"/>
        <v>669474.13971592614</v>
      </c>
      <c r="E10" s="58">
        <f t="shared" si="0"/>
        <v>798475.44895169477</v>
      </c>
      <c r="F10" s="58">
        <f t="shared" si="1"/>
        <v>1056513.1545168236</v>
      </c>
      <c r="G10" s="58">
        <f t="shared" si="2"/>
        <v>1286133.7756402567</v>
      </c>
      <c r="H10" s="58">
        <f t="shared" si="3"/>
        <v>1577455.0050034132</v>
      </c>
      <c r="I10" s="58">
        <f t="shared" si="4"/>
        <v>1948425.7407585673</v>
      </c>
      <c r="J10" s="59">
        <f ca="1">$K$4+15</f>
        <v>2038</v>
      </c>
      <c r="K10" s="60">
        <f>$J$4+15</f>
        <v>49</v>
      </c>
      <c r="N10" s="67"/>
      <c r="O10" s="67"/>
    </row>
    <row r="11" spans="2:15" ht="15.5" x14ac:dyDescent="0.35">
      <c r="B11" s="65"/>
      <c r="C11" s="66">
        <v>20</v>
      </c>
      <c r="D11" s="58">
        <f t="shared" si="5"/>
        <v>888281.30489000503</v>
      </c>
      <c r="E11" s="58">
        <f t="shared" si="0"/>
        <v>1121462.6190284933</v>
      </c>
      <c r="F11" s="58">
        <f t="shared" si="1"/>
        <v>1634388.0211699458</v>
      </c>
      <c r="G11" s="58">
        <f t="shared" si="2"/>
        <v>2136571.4546750998</v>
      </c>
      <c r="H11" s="58">
        <f t="shared" si="3"/>
        <v>2827712.0304636038</v>
      </c>
      <c r="I11" s="58">
        <f t="shared" si="4"/>
        <v>3784707.6202026112</v>
      </c>
      <c r="J11" s="59">
        <f ca="1">$K$4+20</f>
        <v>2043</v>
      </c>
      <c r="K11" s="60">
        <f>$J$4+20</f>
        <v>54</v>
      </c>
      <c r="N11" s="67"/>
      <c r="O11" s="67"/>
    </row>
    <row r="12" spans="2:15" ht="15.5" x14ac:dyDescent="0.35">
      <c r="B12" s="65"/>
      <c r="C12" s="66">
        <v>25</v>
      </c>
      <c r="D12" s="58">
        <f t="shared" si="5"/>
        <v>1118302.1638270125</v>
      </c>
      <c r="E12" s="58">
        <f t="shared" si="0"/>
        <v>1496649.9360167475</v>
      </c>
      <c r="F12" s="58">
        <f t="shared" si="1"/>
        <v>2413854.6232094187</v>
      </c>
      <c r="G12" s="58">
        <f t="shared" si="2"/>
        <v>3403592.3809631388</v>
      </c>
      <c r="H12" s="58">
        <f t="shared" si="3"/>
        <v>4884771.0852229502</v>
      </c>
      <c r="I12" s="58">
        <f t="shared" si="4"/>
        <v>7120674.8482216708</v>
      </c>
      <c r="J12" s="59">
        <f ca="1">$K$4+25</f>
        <v>2048</v>
      </c>
      <c r="K12" s="60">
        <f>$J$4+25</f>
        <v>59</v>
      </c>
      <c r="N12" s="67"/>
      <c r="O12" s="67"/>
    </row>
    <row r="13" spans="2:15" ht="15.5" x14ac:dyDescent="0.35">
      <c r="B13" s="65"/>
      <c r="C13" s="66">
        <v>30</v>
      </c>
      <c r="D13" s="58">
        <f t="shared" si="5"/>
        <v>1360111.4094430078</v>
      </c>
      <c r="E13" s="58">
        <f t="shared" si="0"/>
        <v>1932473.8196570021</v>
      </c>
      <c r="F13" s="58">
        <f t="shared" si="1"/>
        <v>3465238.2682774491</v>
      </c>
      <c r="G13" s="58">
        <f t="shared" si="2"/>
        <v>5291258.0703217005</v>
      </c>
      <c r="H13" s="58">
        <f t="shared" si="3"/>
        <v>8269268.7273856923</v>
      </c>
      <c r="I13" s="58">
        <f t="shared" si="4"/>
        <v>13181115.497881899</v>
      </c>
      <c r="J13" s="59">
        <f ca="1">$K$4+30</f>
        <v>2053</v>
      </c>
      <c r="K13" s="60">
        <f>$J$4+30</f>
        <v>64</v>
      </c>
    </row>
    <row r="14" spans="2:15" ht="15.5" x14ac:dyDescent="0.35">
      <c r="B14" s="65"/>
      <c r="C14" s="66">
        <v>35</v>
      </c>
      <c r="D14" s="58">
        <f t="shared" si="5"/>
        <v>1614313.1872104316</v>
      </c>
      <c r="E14" s="58">
        <f t="shared" si="0"/>
        <v>2438734.1566961133</v>
      </c>
      <c r="F14" s="58">
        <f t="shared" si="1"/>
        <v>4883397.2583153043</v>
      </c>
      <c r="G14" s="58">
        <f t="shared" si="2"/>
        <v>8103588.6963207461</v>
      </c>
      <c r="H14" s="58">
        <f t="shared" si="3"/>
        <v>13837812.937773103</v>
      </c>
      <c r="I14" s="58">
        <f t="shared" si="4"/>
        <v>24191098.017963257</v>
      </c>
      <c r="J14" s="59">
        <f ca="1">$K$4+35</f>
        <v>2058</v>
      </c>
      <c r="K14" s="60">
        <f>$J$4+35</f>
        <v>69</v>
      </c>
    </row>
    <row r="15" spans="2:15" ht="24" customHeight="1" x14ac:dyDescent="0.35">
      <c r="C15" s="56" t="s">
        <v>40</v>
      </c>
      <c r="D15" s="56"/>
      <c r="E15" s="56"/>
      <c r="F15" s="56"/>
      <c r="G15" s="56"/>
      <c r="H15" s="56"/>
      <c r="I15" s="56"/>
      <c r="J15" s="56"/>
      <c r="K15" s="56"/>
    </row>
    <row r="17" spans="4:4" ht="17.5" x14ac:dyDescent="0.35">
      <c r="D17" s="55"/>
    </row>
  </sheetData>
  <sheetProtection algorithmName="SHA-512" hashValue="Gn9Bc33L/uV3OXDGNK4dIpLP7Dw16b+/zWXk2rp/vVwygSnbea7yKTCrURKPJlYT0I+5zpuvb833dZN0g9DqFg==" saltValue="sETFrDsxKQN2Q9+sga/q4g==" spinCount="100000" sheet="1" objects="1" scenarios="1" selectLockedCells="1"/>
  <mergeCells count="7">
    <mergeCell ref="C15:K15"/>
    <mergeCell ref="B1:K1"/>
    <mergeCell ref="C3:G3"/>
    <mergeCell ref="H3:I3"/>
    <mergeCell ref="C4:G4"/>
    <mergeCell ref="D6:K6"/>
    <mergeCell ref="B8:B14"/>
  </mergeCells>
  <pageMargins left="0.7" right="0.7" top="0.75" bottom="0.75" header="0.3" footer="0.3"/>
  <pageSetup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Dividend Formulas</vt:lpstr>
      <vt:lpstr>Compound Interest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Shedd</dc:creator>
  <cp:lastModifiedBy>Joseph Shedd</cp:lastModifiedBy>
  <dcterms:created xsi:type="dcterms:W3CDTF">2015-06-05T18:17:20Z</dcterms:created>
  <dcterms:modified xsi:type="dcterms:W3CDTF">2023-01-01T12:56:46Z</dcterms:modified>
</cp:coreProperties>
</file>